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<sst xmlns="http://schemas.openxmlformats.org/spreadsheetml/2006/main" count="42" uniqueCount="34">
  <si>
    <t>Current</t>
  </si>
  <si>
    <t>Municipal Solid Waste Tonnage</t>
  </si>
  <si>
    <t xml:space="preserve">Municipal Solid Waste </t>
  </si>
  <si>
    <t>Cost at ecomaine</t>
  </si>
  <si>
    <t>Cost to Haul to ecomaine</t>
  </si>
  <si>
    <t>Tonnage Placed in Silver Bullets</t>
  </si>
  <si>
    <t xml:space="preserve">Recycling Silver Bullets </t>
  </si>
  <si>
    <t xml:space="preserve">Cost at ecomaine </t>
  </si>
  <si>
    <t>Cost to Haul  to ecomaine</t>
  </si>
  <si>
    <t>Demolition Material Disposal</t>
  </si>
  <si>
    <t>Hazardous Materials Disposal</t>
  </si>
  <si>
    <t>Other Miscellaneous</t>
  </si>
  <si>
    <t>Personnel at Transfer Station</t>
  </si>
  <si>
    <t xml:space="preserve">Revenues from Pay Per Bag </t>
  </si>
  <si>
    <t>Pay Per Throw</t>
  </si>
  <si>
    <t>at Transfer Station</t>
  </si>
  <si>
    <t>Recycling Rate</t>
  </si>
  <si>
    <t xml:space="preserve">Total Cost </t>
  </si>
  <si>
    <t>Cost on Tax Bills</t>
  </si>
  <si>
    <t>Cost on Users</t>
  </si>
  <si>
    <t>No Bins Provided</t>
  </si>
  <si>
    <t>Cost of Bags</t>
  </si>
  <si>
    <t>Cost of Curbside Pickup</t>
  </si>
  <si>
    <t>Net Total Cost</t>
  </si>
  <si>
    <t>120,000 large bags @$2.50 per bag</t>
  </si>
  <si>
    <t>60,000 smaller bags @ $1.50 per bag</t>
  </si>
  <si>
    <t>Reduce 9 Hours</t>
  </si>
  <si>
    <t>No Pay Per Throw</t>
  </si>
  <si>
    <t>Recycling Assistant</t>
  </si>
  <si>
    <t>Recycling Assistant inc. Benefits</t>
  </si>
  <si>
    <t>Curbside Pickup</t>
  </si>
  <si>
    <t>Revenues from Demo Disposal Fees</t>
  </si>
  <si>
    <t>Total Revenues</t>
  </si>
  <si>
    <t>Savings of Gasoline by Users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</si>
</sst>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17" applyNumberFormat="1" applyAlignment="1">
      <alignment/>
    </xf>
    <xf numFmtId="167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0" fillId="0" borderId="0" xfId="17" applyNumberFormat="1" applyFont="1" applyAlignment="1">
      <alignment/>
    </xf>
    <xf numFmtId="9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 topLeftCell="A13">
      <selection activeCell="G41" sqref="G39:G41"/>
    </sheetView>
  </sheetViews>
  <sheetFormatPr defaultColWidth="9.140625" defaultRowHeight="12.75"/>
  <cols>
    <col min="1" max="1" width="32.7109375" style="0" bestFit="1" customWidth="1"/>
    <col min="2" max="2" width="12.28125" style="0" bestFit="1" customWidth="1"/>
    <col min="3" max="3" width="16.28125" style="0" bestFit="1" customWidth="1"/>
    <col min="4" max="4" width="16.28125" style="0" customWidth="1"/>
    <col min="5" max="5" width="17.8515625" style="0" bestFit="1" customWidth="1"/>
    <col min="6" max="6" width="19.00390625" style="0" customWidth="1"/>
    <col min="7" max="7" width="15.28125" style="0" bestFit="1" customWidth="1"/>
  </cols>
  <sheetData>
    <row r="1" spans="2:7" s="2" customFormat="1" ht="12.75">
      <c r="B1" s="3" t="s">
        <v>0</v>
      </c>
      <c r="C1" s="2" t="s">
        <v>14</v>
      </c>
      <c r="D1" s="2" t="s">
        <v>14</v>
      </c>
      <c r="E1" s="2" t="s">
        <v>27</v>
      </c>
      <c r="F1" s="2" t="s">
        <v>14</v>
      </c>
      <c r="G1" s="2" t="s">
        <v>14</v>
      </c>
    </row>
    <row r="2" spans="3:7" s="2" customFormat="1" ht="12.75">
      <c r="C2" s="2" t="s">
        <v>15</v>
      </c>
      <c r="D2" s="2" t="s">
        <v>15</v>
      </c>
      <c r="E2" s="2" t="s">
        <v>28</v>
      </c>
      <c r="F2" s="2" t="s">
        <v>28</v>
      </c>
      <c r="G2" s="2" t="s">
        <v>30</v>
      </c>
    </row>
    <row r="3" spans="3:7" s="2" customFormat="1" ht="12.75">
      <c r="C3" s="2" t="s">
        <v>26</v>
      </c>
      <c r="D3" s="2" t="s">
        <v>26</v>
      </c>
      <c r="E3" s="2" t="s">
        <v>26</v>
      </c>
      <c r="F3" s="2" t="s">
        <v>26</v>
      </c>
      <c r="G3" s="2" t="s">
        <v>20</v>
      </c>
    </row>
    <row r="4" spans="1:7" ht="12.75">
      <c r="A4" t="s">
        <v>16</v>
      </c>
      <c r="B4" s="8">
        <v>0.24</v>
      </c>
      <c r="C4" s="8">
        <v>0.34</v>
      </c>
      <c r="D4" s="8">
        <v>0.3</v>
      </c>
      <c r="E4" s="8">
        <v>0.34</v>
      </c>
      <c r="F4" s="8">
        <v>0.37</v>
      </c>
      <c r="G4" s="8">
        <v>0.43</v>
      </c>
    </row>
    <row r="5" spans="1:7" ht="12.75">
      <c r="A5" t="s">
        <v>1</v>
      </c>
      <c r="B5" s="5">
        <f>SUM(4303*0.76)</f>
        <v>3270.28</v>
      </c>
      <c r="C5" s="5">
        <f>SUM(4303*0.66)</f>
        <v>2839.98</v>
      </c>
      <c r="D5" s="5">
        <f>SUM(4303*0.7)</f>
        <v>3012.1</v>
      </c>
      <c r="E5" s="5">
        <f>SUM(4303*0.66)</f>
        <v>2839.98</v>
      </c>
      <c r="F5" s="5">
        <f>SUM(4303*0.63)</f>
        <v>2710.89</v>
      </c>
      <c r="G5" s="5">
        <f>SUM(4303*0.57)</f>
        <v>2452.7099999999996</v>
      </c>
    </row>
    <row r="6" spans="1:7" ht="12.75">
      <c r="A6" t="s">
        <v>5</v>
      </c>
      <c r="B6" s="5">
        <f>SUM(4303*0.24)</f>
        <v>1032.72</v>
      </c>
      <c r="C6" s="5">
        <f>SUM(4303*0.34)</f>
        <v>1463.0200000000002</v>
      </c>
      <c r="D6" s="5">
        <f>SUM(4303*0.3)</f>
        <v>1290.8999999999999</v>
      </c>
      <c r="E6" s="5">
        <f>SUM(4303*0.34)</f>
        <v>1463.0200000000002</v>
      </c>
      <c r="F6" s="5">
        <f>SUM(4303*0.37)</f>
        <v>1592.11</v>
      </c>
      <c r="G6" s="5">
        <f>SUM(4303*0.43)</f>
        <v>1850.29</v>
      </c>
    </row>
    <row r="7" spans="2:7" ht="12.75">
      <c r="B7" s="9">
        <f>SUM(B5:B6)</f>
        <v>4303</v>
      </c>
      <c r="C7" s="9">
        <f>SUM(C5:C6)</f>
        <v>4303</v>
      </c>
      <c r="D7" s="9">
        <f>SUM(D5:D6)</f>
        <v>4303</v>
      </c>
      <c r="E7" s="9">
        <f>SUM(E5:E6)</f>
        <v>4303</v>
      </c>
      <c r="F7" s="9">
        <f>SUM(F5:F6)</f>
        <v>4303</v>
      </c>
      <c r="G7" s="9">
        <f>SUM(G5:G6)</f>
        <v>4303</v>
      </c>
    </row>
    <row r="8" ht="12.75">
      <c r="A8" s="1" t="s">
        <v>2</v>
      </c>
    </row>
    <row r="9" spans="1:7" ht="12.75">
      <c r="A9" t="s">
        <v>7</v>
      </c>
      <c r="B9" s="4">
        <f>SUM(B5*160)</f>
        <v>523244.80000000005</v>
      </c>
      <c r="C9" s="4">
        <f>SUM(C5*160)</f>
        <v>454396.8</v>
      </c>
      <c r="D9" s="4">
        <f>SUM(D5*160)</f>
        <v>481936</v>
      </c>
      <c r="E9" s="4">
        <f>SUM(E5*160)</f>
        <v>454396.8</v>
      </c>
      <c r="F9" s="4">
        <f>SUM(F5*160)</f>
        <v>433742.39999999997</v>
      </c>
      <c r="G9" s="4">
        <f>SUM(G5*160)</f>
        <v>392433.5999999999</v>
      </c>
    </row>
    <row r="10" spans="1:7" ht="12.75">
      <c r="A10" t="s">
        <v>8</v>
      </c>
      <c r="B10" s="4">
        <f>SUM(B5*20)</f>
        <v>65405.600000000006</v>
      </c>
      <c r="C10" s="4">
        <f>SUM(C5*20)</f>
        <v>56799.6</v>
      </c>
      <c r="D10" s="4">
        <f>SUM(D5*20)</f>
        <v>60242</v>
      </c>
      <c r="E10" s="4">
        <f>SUM(E5*20)</f>
        <v>56799.6</v>
      </c>
      <c r="F10" s="4">
        <f>SUM(F5*20)</f>
        <v>54217.799999999996</v>
      </c>
      <c r="G10" s="4">
        <f>SUM(G5*20)</f>
        <v>49054.19999999999</v>
      </c>
    </row>
    <row r="11" spans="2:7" ht="12.75">
      <c r="B11" s="4">
        <f>SUM(B9:B10)</f>
        <v>588650.4</v>
      </c>
      <c r="C11" s="4">
        <f>SUM(C9:C10)</f>
        <v>511196.39999999997</v>
      </c>
      <c r="D11" s="4">
        <f>SUM(D9:D10)</f>
        <v>542178</v>
      </c>
      <c r="E11" s="4">
        <f>SUM(E9:E10)</f>
        <v>511196.39999999997</v>
      </c>
      <c r="F11" s="4">
        <f>SUM(F9:F10)</f>
        <v>487960.19999999995</v>
      </c>
      <c r="G11" s="4">
        <f>SUM(G9:G10)</f>
        <v>441487.79999999993</v>
      </c>
    </row>
    <row r="12" spans="1:2" ht="12.75">
      <c r="A12" s="1" t="s">
        <v>6</v>
      </c>
      <c r="B12" s="4"/>
    </row>
    <row r="13" spans="1:2" ht="12.75">
      <c r="A13" t="s">
        <v>3</v>
      </c>
      <c r="B13" s="4">
        <v>0</v>
      </c>
    </row>
    <row r="14" spans="1:7" ht="12.75">
      <c r="A14" t="s">
        <v>4</v>
      </c>
      <c r="B14" s="4">
        <f>SUM(B6*38)</f>
        <v>39243.36</v>
      </c>
      <c r="C14" s="4">
        <f>SUM(C6*38)</f>
        <v>55594.76000000001</v>
      </c>
      <c r="D14" s="4">
        <f>SUM(D6*38)</f>
        <v>49054.2</v>
      </c>
      <c r="E14" s="4">
        <f>SUM(E6*38)</f>
        <v>55594.76000000001</v>
      </c>
      <c r="F14" s="4">
        <f>SUM(F6*38)</f>
        <v>60500.17999999999</v>
      </c>
      <c r="G14" s="4">
        <f>SUM(G6*38)</f>
        <v>70311.02</v>
      </c>
    </row>
    <row r="15" ht="12.75">
      <c r="B15" s="4"/>
    </row>
    <row r="16" spans="1:7" ht="12.75">
      <c r="A16" t="s">
        <v>12</v>
      </c>
      <c r="B16" s="4">
        <v>101785</v>
      </c>
      <c r="C16" s="4">
        <v>77000</v>
      </c>
      <c r="D16" s="4">
        <v>77000</v>
      </c>
      <c r="E16" s="4">
        <v>77000</v>
      </c>
      <c r="F16" s="4">
        <v>77000</v>
      </c>
      <c r="G16" s="4">
        <v>77000</v>
      </c>
    </row>
    <row r="17" spans="1:7" ht="12.75">
      <c r="A17" t="s">
        <v>29</v>
      </c>
      <c r="B17" s="4"/>
      <c r="C17" s="4">
        <v>20000</v>
      </c>
      <c r="D17" s="4">
        <v>20000</v>
      </c>
      <c r="E17" s="4">
        <v>47000</v>
      </c>
      <c r="F17" s="4">
        <v>47000</v>
      </c>
      <c r="G17" s="4"/>
    </row>
    <row r="18" spans="2:7" ht="12.75">
      <c r="B18" s="4">
        <f>SUM(B16:B17)</f>
        <v>101785</v>
      </c>
      <c r="C18" s="4">
        <f>SUM(C16:C17)</f>
        <v>97000</v>
      </c>
      <c r="D18" s="4">
        <f>SUM(D16:D17)</f>
        <v>97000</v>
      </c>
      <c r="E18" s="4">
        <f>SUM(E16:E17)</f>
        <v>124000</v>
      </c>
      <c r="F18" s="4">
        <f>SUM(F16:F17)</f>
        <v>124000</v>
      </c>
      <c r="G18" s="4">
        <f>SUM(G16:G17)</f>
        <v>77000</v>
      </c>
    </row>
    <row r="20" spans="1:7" ht="12.75">
      <c r="A20" t="s">
        <v>9</v>
      </c>
      <c r="B20" s="4">
        <v>40900</v>
      </c>
      <c r="C20" s="4">
        <v>40900</v>
      </c>
      <c r="D20" s="4">
        <v>40900</v>
      </c>
      <c r="E20" s="4">
        <v>40900</v>
      </c>
      <c r="F20" s="4">
        <v>40900</v>
      </c>
      <c r="G20" s="4">
        <v>40900</v>
      </c>
    </row>
    <row r="21" spans="1:7" ht="12.75">
      <c r="A21" t="s">
        <v>10</v>
      </c>
      <c r="B21" s="4">
        <v>24000</v>
      </c>
      <c r="C21" s="4">
        <v>24000</v>
      </c>
      <c r="D21" s="4">
        <v>24000</v>
      </c>
      <c r="E21" s="4">
        <v>24000</v>
      </c>
      <c r="F21" s="4">
        <v>24000</v>
      </c>
      <c r="G21" s="4">
        <v>24000</v>
      </c>
    </row>
    <row r="22" spans="1:7" ht="12.75">
      <c r="A22" t="s">
        <v>11</v>
      </c>
      <c r="B22" s="7">
        <v>35534</v>
      </c>
      <c r="C22" s="7">
        <v>35534</v>
      </c>
      <c r="D22" s="7">
        <v>35534</v>
      </c>
      <c r="E22" s="7">
        <v>35534</v>
      </c>
      <c r="F22" s="7">
        <v>35534</v>
      </c>
      <c r="G22" s="7">
        <v>35534</v>
      </c>
    </row>
    <row r="24" spans="1:7" ht="12.75">
      <c r="A24" t="s">
        <v>21</v>
      </c>
      <c r="B24" s="4"/>
      <c r="C24" s="4">
        <v>36000</v>
      </c>
      <c r="D24" s="4">
        <v>36000</v>
      </c>
      <c r="E24" s="4"/>
      <c r="F24" s="4">
        <v>36000</v>
      </c>
      <c r="G24" s="4">
        <v>36000</v>
      </c>
    </row>
    <row r="25" spans="1:7" ht="12.75">
      <c r="A25" t="s">
        <v>22</v>
      </c>
      <c r="B25" s="4"/>
      <c r="C25" s="4"/>
      <c r="D25" s="4"/>
      <c r="E25" s="4"/>
      <c r="F25" s="4"/>
      <c r="G25" s="4">
        <v>561600</v>
      </c>
    </row>
    <row r="26" spans="1:7" s="1" customFormat="1" ht="12.75">
      <c r="A26" s="3" t="s">
        <v>17</v>
      </c>
      <c r="B26" s="10">
        <f>SUM(B11+B14+B18+B20+B21+B22+B24)</f>
        <v>830112.76</v>
      </c>
      <c r="C26" s="10">
        <f>SUM(C11+C14+C18+C20+C21+C22+C24)</f>
        <v>800225.1599999999</v>
      </c>
      <c r="D26" s="10">
        <f>SUM(D11+D14+D18+D20+D21+D22+D24)</f>
        <v>824666.2</v>
      </c>
      <c r="E26" s="10">
        <f>SUM(E11+E14+E18+E20+E21+E22+E24)</f>
        <v>791225.1599999999</v>
      </c>
      <c r="F26" s="10">
        <f>SUM(F11+F14+F18+F20+F21+F22+F24)</f>
        <v>808894.3799999999</v>
      </c>
      <c r="G26" s="10">
        <f>SUM(G11+G14+G18+G20+G21+G22+G24+G25)</f>
        <v>1286832.8199999998</v>
      </c>
    </row>
    <row r="27" spans="1:7" s="1" customFormat="1" ht="12.75">
      <c r="A27" s="3"/>
      <c r="B27" s="10"/>
      <c r="C27" s="10"/>
      <c r="D27" s="10"/>
      <c r="E27" s="10"/>
      <c r="F27" s="10"/>
      <c r="G27" s="10"/>
    </row>
    <row r="28" spans="1:7" s="1" customFormat="1" ht="12.75">
      <c r="A28" s="3" t="s">
        <v>23</v>
      </c>
      <c r="B28" s="10">
        <f>SUM(B26:B27)</f>
        <v>830112.76</v>
      </c>
      <c r="C28" s="10">
        <f>SUM(C26:C27)</f>
        <v>800225.1599999999</v>
      </c>
      <c r="D28" s="10">
        <f>SUM(D26:D27)</f>
        <v>824666.2</v>
      </c>
      <c r="E28" s="10">
        <f>SUM(E26:E27)</f>
        <v>791225.1599999999</v>
      </c>
      <c r="F28" s="10">
        <f>SUM(F26:F27)</f>
        <v>808894.3799999999</v>
      </c>
      <c r="G28" s="10">
        <f>SUM(G26:G27)</f>
        <v>1286832.8199999998</v>
      </c>
    </row>
    <row r="30" ht="12.75">
      <c r="A30" s="3" t="s">
        <v>13</v>
      </c>
    </row>
    <row r="31" spans="1:7" ht="12.75">
      <c r="A31" t="s">
        <v>24</v>
      </c>
      <c r="C31" s="4">
        <v>300000</v>
      </c>
      <c r="D31" s="4">
        <v>300000</v>
      </c>
      <c r="E31" s="4"/>
      <c r="F31" s="4">
        <v>300000</v>
      </c>
      <c r="G31" s="4">
        <v>300000</v>
      </c>
    </row>
    <row r="32" spans="1:7" ht="12.75">
      <c r="A32" t="s">
        <v>25</v>
      </c>
      <c r="C32" s="4">
        <v>90000</v>
      </c>
      <c r="D32" s="4">
        <v>90000</v>
      </c>
      <c r="E32" s="4"/>
      <c r="F32" s="4">
        <v>90000</v>
      </c>
      <c r="G32" s="4">
        <v>90000</v>
      </c>
    </row>
    <row r="33" spans="3:7" ht="12.75">
      <c r="C33" s="4">
        <f>SUM(C31:C32)</f>
        <v>390000</v>
      </c>
      <c r="D33" s="4">
        <f>SUM(D31:D32)</f>
        <v>390000</v>
      </c>
      <c r="E33" s="4"/>
      <c r="F33" s="4">
        <f>SUM(F31:F32)</f>
        <v>390000</v>
      </c>
      <c r="G33" s="4">
        <f>SUM(G31:G32)</f>
        <v>390000</v>
      </c>
    </row>
    <row r="34" spans="1:7" ht="12.75">
      <c r="A34" t="s">
        <v>31</v>
      </c>
      <c r="B34" s="4">
        <v>50000</v>
      </c>
      <c r="C34" s="4">
        <v>50000</v>
      </c>
      <c r="D34" s="4">
        <v>50000</v>
      </c>
      <c r="E34" s="4">
        <v>50000</v>
      </c>
      <c r="F34" s="4">
        <v>50000</v>
      </c>
      <c r="G34" s="4">
        <v>50000</v>
      </c>
    </row>
    <row r="35" spans="1:7" ht="12.75">
      <c r="A35" t="s">
        <v>32</v>
      </c>
      <c r="B35" s="4">
        <f>SUM(B33:B34)</f>
        <v>50000</v>
      </c>
      <c r="C35" s="4">
        <f>SUM(C33:C34)</f>
        <v>440000</v>
      </c>
      <c r="D35" s="4">
        <f>SUM(D33:D34)</f>
        <v>440000</v>
      </c>
      <c r="E35" s="4">
        <f>SUM(E33:E34)</f>
        <v>50000</v>
      </c>
      <c r="F35" s="4">
        <f>SUM(F33:F34)</f>
        <v>440000</v>
      </c>
      <c r="G35" s="4">
        <f>SUM(G33:G34)</f>
        <v>440000</v>
      </c>
    </row>
    <row r="37" spans="1:7" ht="12.75">
      <c r="A37" t="s">
        <v>18</v>
      </c>
      <c r="B37" s="4">
        <f>SUM(B28-B35)</f>
        <v>780112.76</v>
      </c>
      <c r="C37" s="4">
        <f>SUM(C28-C35)</f>
        <v>360225.1599999999</v>
      </c>
      <c r="D37" s="4">
        <f>SUM(D28-D35)</f>
        <v>384666.19999999995</v>
      </c>
      <c r="E37" s="4">
        <f>SUM(E28-E35)</f>
        <v>741225.1599999999</v>
      </c>
      <c r="F37" s="4">
        <f>SUM(F28-F35)</f>
        <v>368894.3799999999</v>
      </c>
      <c r="G37" s="4">
        <f>SUM(G28-G35)</f>
        <v>846832.8199999998</v>
      </c>
    </row>
    <row r="38" spans="1:7" ht="12.75">
      <c r="A38" t="s">
        <v>19</v>
      </c>
      <c r="B38" s="4">
        <v>50000</v>
      </c>
      <c r="C38" s="4">
        <v>440000</v>
      </c>
      <c r="D38" s="4">
        <v>440000</v>
      </c>
      <c r="E38" s="4">
        <v>50000</v>
      </c>
      <c r="F38" s="4">
        <v>440000</v>
      </c>
      <c r="G38" s="4">
        <v>440000</v>
      </c>
    </row>
    <row r="39" spans="2:7" ht="12.75">
      <c r="B39" s="6">
        <f>SUM(B37:B38)</f>
        <v>830112.76</v>
      </c>
      <c r="C39" s="6">
        <f>SUM(C37:C38)</f>
        <v>800225.1599999999</v>
      </c>
      <c r="D39" s="6">
        <f>SUM(D37:D38)</f>
        <v>824666.2</v>
      </c>
      <c r="E39" s="6">
        <f>SUM(E37:E38)</f>
        <v>791225.1599999999</v>
      </c>
      <c r="F39" s="6">
        <f>SUM(F37:F38)</f>
        <v>808894.3799999999</v>
      </c>
      <c r="G39" s="4">
        <f>SUM(G37:G38)</f>
        <v>1286832.8199999998</v>
      </c>
    </row>
    <row r="40" spans="1:7" ht="12.75">
      <c r="A40" t="s">
        <v>33</v>
      </c>
      <c r="G40" s="4">
        <v>-250000</v>
      </c>
    </row>
    <row r="41" ht="12.75">
      <c r="G41" s="4">
        <f>SUM(G39:G40)</f>
        <v>1036832.8199999998</v>
      </c>
    </row>
  </sheetData>
  <printOptions gridLines="1" horizontalCentered="1"/>
  <pageMargins left="0.31" right="0.18" top="0.7" bottom="0.17" header="0.31" footer="0.5"/>
  <pageSetup fitToHeight="1" fitToWidth="1" horizontalDpi="600" verticalDpi="600" orientation="landscape" r:id="rId1"/>
  <headerFooter alignWithMargins="0">
    <oddHeader>&amp;C&amp;"Arial,Bold"&amp;12Cape Elizabeth Analysis of Solid Waste/Recycling Alternatives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McGovern</dc:creator>
  <cp:keywords/>
  <dc:description/>
  <cp:lastModifiedBy>Michael McGovern</cp:lastModifiedBy>
  <cp:lastPrinted>2008-11-13T14:27:56Z</cp:lastPrinted>
  <dcterms:created xsi:type="dcterms:W3CDTF">2008-09-12T13:36:34Z</dcterms:created>
  <dcterms:modified xsi:type="dcterms:W3CDTF">2008-12-01T16:48:12Z</dcterms:modified>
  <cp:category/>
  <cp:version/>
  <cp:contentType/>
  <cp:contentStatus/>
</cp:coreProperties>
</file>